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'Individual'!$C$4:$AC$33</definedName>
    <definedName name="_xlnm.Print_Area" localSheetId="0">'Equips 1a'!$A$1:$I$50</definedName>
    <definedName name="_xlnm.Print_Area" localSheetId="2">'Individual'!$A$1:$AC$40</definedName>
    <definedName name="Imprimir_área_IM" localSheetId="2">'Individual'!$A$1:$AC$32</definedName>
  </definedNames>
  <calcPr fullCalcOnLoad="1"/>
</workbook>
</file>

<file path=xl/sharedStrings.xml><?xml version="1.0" encoding="utf-8"?>
<sst xmlns="http://schemas.openxmlformats.org/spreadsheetml/2006/main" count="137" uniqueCount="73">
  <si>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</si>
  <si>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</si>
  <si>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</si>
  <si>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</si>
  <si>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</si>
  <si>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</si>
  <si>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</si>
  <si>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</si>
  <si>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</si>
  <si>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</si>
  <si>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</si>
  <si>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</si>
  <si>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</si>
  <si>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</si>
  <si>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</si>
  <si>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</si>
  <si>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</si>
  <si>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>FINAL ASCENS - 1a JORNADA</t>
  </si>
  <si>
    <t>1a JOR.</t>
  </si>
  <si>
    <t>2a JOR.</t>
  </si>
  <si>
    <t>FINAL ASCENS - 2a JORNADA</t>
  </si>
  <si>
    <t>1a</t>
  </si>
  <si>
    <t>2a</t>
  </si>
  <si>
    <t>LLIGA CATALANA DE BOWLING 2016-2017</t>
  </si>
  <si>
    <t>MEDITERRÀNIA</t>
  </si>
  <si>
    <t>SWEETRADE</t>
  </si>
  <si>
    <t>2a DVISIÓ MASCULINA</t>
  </si>
  <si>
    <t>NOU BC</t>
  </si>
  <si>
    <t>EMPURIABRAVA</t>
  </si>
  <si>
    <t>JOVENTUT AL-VICI B</t>
  </si>
  <si>
    <t>FLECHA-1</t>
  </si>
  <si>
    <t>SWEETRADE B</t>
  </si>
  <si>
    <t>MEDITERRÀNIA A</t>
  </si>
  <si>
    <t>NOU B.C.</t>
  </si>
  <si>
    <t>RICARDO FRANCO PIQUÉ</t>
  </si>
  <si>
    <t>JOVENTUT-AL VICI</t>
  </si>
  <si>
    <t>BORJA HERNANZ SÁNCHEZ</t>
  </si>
  <si>
    <t>JAVIER JULIÀ BATLLE</t>
  </si>
  <si>
    <t>JORDI PONSICO SABARICH</t>
  </si>
  <si>
    <t>MIQUEL ÀNGEL ROIG FARRERA</t>
  </si>
  <si>
    <t>JOSÉ LUIS ARTEAGA AMIANA</t>
  </si>
  <si>
    <t>NOU B.C</t>
  </si>
  <si>
    <t>ANDRÉS GULLÓN LÓPEZ</t>
  </si>
  <si>
    <t>DANIEL SORIA SORIA</t>
  </si>
  <si>
    <t>ROBERT OURO NAVIA</t>
  </si>
  <si>
    <t>DANIEL PUENTES GALVAN</t>
  </si>
  <si>
    <t>MARCIO FERREIRA SILVA</t>
  </si>
  <si>
    <t>DOMINIQUE LAFARGE</t>
  </si>
  <si>
    <t>JUAN LUZDIVINO RECIO COSTAS</t>
  </si>
  <si>
    <t>YURIS ALIDES MONSALVE</t>
  </si>
  <si>
    <t>MANUEL CALZADO FERNÁNDEZ</t>
  </si>
  <si>
    <t>JOSÉ MONTORO PORRAS</t>
  </si>
  <si>
    <t>CARLOS SÁNCHEZ BRUMOS</t>
  </si>
  <si>
    <t>XAVIER TARIBÓ CAMARASA</t>
  </si>
  <si>
    <t>JOAN PIQUÉ REIG</t>
  </si>
  <si>
    <t>XAVIER PIQUÉ PUIGGENER</t>
  </si>
  <si>
    <t>CARLOS FIGULS AZOR</t>
  </si>
  <si>
    <t>VÍCTOR HURTADO FERMÍN</t>
  </si>
  <si>
    <t>JUAN ANDRÉS SANZ RUIZ</t>
  </si>
  <si>
    <t>ADRIÁN MEJÍA GARCÍA</t>
  </si>
  <si>
    <t>EDUARD GRAU LAPUERTA</t>
  </si>
  <si>
    <t>PEDRO JIMÉNEZ LLEDÓ</t>
  </si>
  <si>
    <t>FRANCISCO MENÉNDEZ GACÍA</t>
  </si>
  <si>
    <t>JAUME LÓPEZ DE MURILLAS PÉREZ</t>
  </si>
  <si>
    <t>DANIEL LÓPEZ DE MURILLAS MARTÍNEZ</t>
  </si>
  <si>
    <t>EDUARD CALZADA JACOMÉ</t>
  </si>
  <si>
    <t>DOMINGO PUENTES GALLEGO</t>
  </si>
  <si>
    <t>FABIAN MASSET</t>
  </si>
  <si>
    <t>JOSÉ M. COBO MARTINEZ</t>
  </si>
  <si>
    <t>JUAN SERRANO ROMERO</t>
  </si>
  <si>
    <t>ENRIQUE URETA MACHUCA</t>
  </si>
  <si>
    <t>DANIEL LOZANO CHICOTE</t>
  </si>
  <si>
    <t>ENRIC CARRIÓ DÍAZ-MECO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</si>
</sst>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6">
      <selection activeCell="M36" sqref="M3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26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42805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29</v>
      </c>
      <c r="D9" s="29"/>
      <c r="E9" s="30">
        <v>4</v>
      </c>
      <c r="G9" s="28" t="s">
        <v>27</v>
      </c>
      <c r="I9" s="30">
        <v>9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6</v>
      </c>
      <c r="F11" s="30"/>
      <c r="G11" s="28" t="s">
        <v>30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31</v>
      </c>
      <c r="E13" s="30">
        <v>9</v>
      </c>
      <c r="F13" s="30"/>
      <c r="G13" s="28" t="s">
        <v>32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B</v>
      </c>
      <c r="E15" s="30">
        <v>10</v>
      </c>
      <c r="F15" s="30"/>
      <c r="G15" s="28" t="str">
        <f>G11</f>
        <v>FLECHA-1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B</v>
      </c>
      <c r="E17" s="30">
        <v>6</v>
      </c>
      <c r="F17" s="30"/>
      <c r="G17" s="28" t="str">
        <f>G13</f>
        <v>MEDITERRÀNIA A</v>
      </c>
      <c r="I17" s="30">
        <v>4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NOU BC</v>
      </c>
      <c r="E19" s="30">
        <v>3</v>
      </c>
      <c r="F19" s="30"/>
      <c r="G19" s="28" t="str">
        <f>C11</f>
        <v>EMPURIABRAVA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EMPURIABRAVA</v>
      </c>
      <c r="E21" s="30">
        <v>3</v>
      </c>
      <c r="F21" s="30"/>
      <c r="G21" s="28" t="str">
        <f>C9</f>
        <v>JOVENTUT AL-VICI B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NOU BC</v>
      </c>
      <c r="E23" s="30">
        <v>3</v>
      </c>
      <c r="F23" s="30"/>
      <c r="G23" s="28" t="str">
        <f>C13</f>
        <v>SWEETRADE B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MEDITERRÀNIA A</v>
      </c>
      <c r="E25" s="30">
        <v>8</v>
      </c>
      <c r="F25" s="30"/>
      <c r="G25" s="28" t="str">
        <f>G11</f>
        <v>FLECHA-1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NOU BC</v>
      </c>
      <c r="E27" s="30">
        <v>3</v>
      </c>
      <c r="F27" s="30"/>
      <c r="G27" s="28" t="str">
        <f>G13</f>
        <v>MEDITERRÀNIA A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FLECHA-1</v>
      </c>
      <c r="E29" s="30">
        <v>0</v>
      </c>
      <c r="F29" s="30"/>
      <c r="G29" s="28" t="str">
        <f>C9</f>
        <v>JOVENTUT AL-VICI B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EMPURIABRAVA</v>
      </c>
      <c r="E31" s="30">
        <v>10</v>
      </c>
      <c r="G31" s="28" t="str">
        <f>C13</f>
        <v>SWEETRADE B</v>
      </c>
      <c r="I31" s="30">
        <v>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JOVENTUT AL-VICI B</v>
      </c>
      <c r="E33" s="30">
        <v>4</v>
      </c>
      <c r="G33" s="28" t="str">
        <f>C13</f>
        <v>SWEETRADE B</v>
      </c>
      <c r="I33" s="30">
        <v>6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MEDITERRÀNIA A</v>
      </c>
      <c r="E35" s="30">
        <v>6</v>
      </c>
      <c r="G35" s="28" t="str">
        <f>C11</f>
        <v>EMPURIABRAVA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FLECHA-1</v>
      </c>
      <c r="E37" s="30">
        <v>1</v>
      </c>
      <c r="G37" s="28" t="str">
        <f>G9</f>
        <v>NOU BC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18</v>
      </c>
      <c r="G44" s="52" t="s">
        <v>19</v>
      </c>
      <c r="H44" s="52" t="s">
        <v>2</v>
      </c>
    </row>
    <row r="45" spans="3:8" ht="21">
      <c r="C45" s="42" t="s">
        <v>31</v>
      </c>
      <c r="D45" s="48"/>
      <c r="E45" s="49"/>
      <c r="F45" s="45">
        <f>(9+10+7+0+6)</f>
        <v>32</v>
      </c>
      <c r="G45" s="53"/>
      <c r="H45" s="51">
        <f>SUM(F45:G45)</f>
        <v>32</v>
      </c>
    </row>
    <row r="46" spans="3:8" ht="21">
      <c r="C46" s="46" t="s">
        <v>29</v>
      </c>
      <c r="D46" s="50"/>
      <c r="E46" s="36"/>
      <c r="F46" s="45">
        <f>(4+6+7+10+4)</f>
        <v>31</v>
      </c>
      <c r="G46" s="53"/>
      <c r="H46" s="51">
        <f>SUM(F46:G46)</f>
        <v>31</v>
      </c>
    </row>
    <row r="47" spans="3:8" ht="21">
      <c r="C47" s="42" t="s">
        <v>28</v>
      </c>
      <c r="D47" s="43"/>
      <c r="E47" s="44"/>
      <c r="F47" s="45">
        <f>(6+7+3+10+4)</f>
        <v>30</v>
      </c>
      <c r="G47" s="53"/>
      <c r="H47" s="51">
        <f>SUM(F47:G47)</f>
        <v>30</v>
      </c>
    </row>
    <row r="48" spans="3:8" ht="21">
      <c r="C48" s="42" t="s">
        <v>32</v>
      </c>
      <c r="D48" s="43"/>
      <c r="E48" s="44"/>
      <c r="F48" s="45">
        <f>(1+4+8+7+6)</f>
        <v>26</v>
      </c>
      <c r="G48" s="53"/>
      <c r="H48" s="51">
        <f>SUM(F48:G48)</f>
        <v>26</v>
      </c>
    </row>
    <row r="49" spans="3:8" ht="21">
      <c r="C49" s="42" t="s">
        <v>33</v>
      </c>
      <c r="D49" s="48"/>
      <c r="E49" s="49"/>
      <c r="F49" s="45">
        <f>(6+3+3+3+9)</f>
        <v>24</v>
      </c>
      <c r="G49" s="53"/>
      <c r="H49" s="51">
        <f>SUM(F49:G49)</f>
        <v>24</v>
      </c>
    </row>
    <row r="50" spans="3:8" ht="21">
      <c r="C50" s="42" t="s">
        <v>30</v>
      </c>
      <c r="D50" s="43"/>
      <c r="E50" s="44"/>
      <c r="F50" s="45">
        <f>(4+0+2+0+1)</f>
        <v>7</v>
      </c>
      <c r="G50" s="53"/>
      <c r="H50" s="51">
        <f>SUM(F50:G50)</f>
        <v>7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7">
      <selection activeCell="E58" sqref="E58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26</v>
      </c>
      <c r="E5" s="21"/>
      <c r="F5" s="21"/>
      <c r="G5" s="18" t="s">
        <v>20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42862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29</v>
      </c>
      <c r="D9" s="29"/>
      <c r="E9" s="30">
        <v>8</v>
      </c>
      <c r="G9" s="28" t="s">
        <v>27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7</v>
      </c>
      <c r="F11" s="30"/>
      <c r="G11" s="28" t="s">
        <v>30</v>
      </c>
      <c r="I11" s="30">
        <v>3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31</v>
      </c>
      <c r="E13" s="30">
        <v>8</v>
      </c>
      <c r="F13" s="30"/>
      <c r="G13" s="28" t="s">
        <v>32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B</v>
      </c>
      <c r="E15" s="30">
        <v>7</v>
      </c>
      <c r="F15" s="30"/>
      <c r="G15" s="28" t="str">
        <f>G11</f>
        <v>FLECHA-1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B</v>
      </c>
      <c r="E17" s="30">
        <v>7</v>
      </c>
      <c r="F17" s="30"/>
      <c r="G17" s="28" t="str">
        <f>G13</f>
        <v>MEDITERRÀNIA A</v>
      </c>
      <c r="I17" s="30">
        <v>3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NOU BC</v>
      </c>
      <c r="E19" s="30">
        <v>3</v>
      </c>
      <c r="F19" s="30"/>
      <c r="G19" s="28" t="str">
        <f>C11</f>
        <v>EMPURIABRAVA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EMPURIABRAVA</v>
      </c>
      <c r="E21" s="30">
        <v>6</v>
      </c>
      <c r="F21" s="30"/>
      <c r="G21" s="28" t="str">
        <f>C9</f>
        <v>JOVENTUT AL-VICI B</v>
      </c>
      <c r="I21" s="30">
        <v>4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NOU BC</v>
      </c>
      <c r="E23" s="30">
        <v>0</v>
      </c>
      <c r="F23" s="30"/>
      <c r="G23" s="28" t="str">
        <f>C13</f>
        <v>SWEETRADE B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MEDITERRÀNIA A</v>
      </c>
      <c r="E25" s="30">
        <v>7</v>
      </c>
      <c r="F25" s="30"/>
      <c r="G25" s="28" t="str">
        <f>G11</f>
        <v>FLECHA-1</v>
      </c>
      <c r="I25" s="30">
        <v>3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NOU BC</v>
      </c>
      <c r="E27" s="30">
        <v>1</v>
      </c>
      <c r="F27" s="30"/>
      <c r="G27" s="28" t="str">
        <f>G13</f>
        <v>MEDITERRÀNIA A</v>
      </c>
      <c r="I27" s="30">
        <v>9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FLECHA-1</v>
      </c>
      <c r="E29" s="30">
        <v>4</v>
      </c>
      <c r="F29" s="30"/>
      <c r="G29" s="28" t="str">
        <f>C9</f>
        <v>JOVENTUT AL-VICI B</v>
      </c>
      <c r="I29" s="30">
        <v>6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EMPURIABRAVA</v>
      </c>
      <c r="E31" s="30">
        <v>1</v>
      </c>
      <c r="G31" s="28" t="str">
        <f>C13</f>
        <v>SWEETRADE B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JOVENTUT AL-VICI B</v>
      </c>
      <c r="E33" s="30">
        <v>2</v>
      </c>
      <c r="G33" s="28" t="str">
        <f>C13</f>
        <v>SWEETRADE B</v>
      </c>
      <c r="I33" s="30">
        <v>8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MEDITERRÀNIA A</v>
      </c>
      <c r="E35" s="30">
        <v>3</v>
      </c>
      <c r="G35" s="28" t="str">
        <f>C11</f>
        <v>EMPURIABRAVA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FLECHA-1</v>
      </c>
      <c r="E37" s="30">
        <v>7</v>
      </c>
      <c r="G37" s="28" t="str">
        <f>G9</f>
        <v>NOU BC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18</v>
      </c>
      <c r="G44" s="52" t="s">
        <v>19</v>
      </c>
      <c r="H44" s="52" t="s">
        <v>2</v>
      </c>
    </row>
    <row r="45" spans="3:8" ht="21">
      <c r="C45" s="42" t="s">
        <v>31</v>
      </c>
      <c r="D45" s="48"/>
      <c r="E45" s="49"/>
      <c r="F45" s="45">
        <f>(9+10+7+0+6)</f>
        <v>32</v>
      </c>
      <c r="G45" s="45">
        <f>(8+7+10+9+8)</f>
        <v>42</v>
      </c>
      <c r="H45" s="51">
        <f aca="true" t="shared" si="0" ref="H45:H50">SUM(F45:G45)</f>
        <v>74</v>
      </c>
    </row>
    <row r="46" spans="3:8" ht="21">
      <c r="C46" s="46" t="s">
        <v>29</v>
      </c>
      <c r="D46" s="50"/>
      <c r="E46" s="36"/>
      <c r="F46" s="45">
        <f>(4+6+7+10+4)</f>
        <v>31</v>
      </c>
      <c r="G46" s="45">
        <f>(8+7+4+6+2)</f>
        <v>27</v>
      </c>
      <c r="H46" s="51">
        <f t="shared" si="0"/>
        <v>58</v>
      </c>
    </row>
    <row r="47" spans="3:8" ht="21">
      <c r="C47" s="42" t="s">
        <v>28</v>
      </c>
      <c r="D47" s="43"/>
      <c r="E47" s="44"/>
      <c r="F47" s="45">
        <f>(6+7+3+10+4)</f>
        <v>30</v>
      </c>
      <c r="G47" s="45">
        <f>(7+7+6+1+7)</f>
        <v>28</v>
      </c>
      <c r="H47" s="51">
        <f t="shared" si="0"/>
        <v>58</v>
      </c>
    </row>
    <row r="48" spans="3:8" ht="21">
      <c r="C48" s="42" t="s">
        <v>32</v>
      </c>
      <c r="D48" s="43"/>
      <c r="E48" s="44"/>
      <c r="F48" s="45">
        <f>(1+4+8+7+6)</f>
        <v>26</v>
      </c>
      <c r="G48" s="45">
        <f>(2+3+7+9+3)</f>
        <v>24</v>
      </c>
      <c r="H48" s="51">
        <f t="shared" si="0"/>
        <v>50</v>
      </c>
    </row>
    <row r="49" spans="3:8" ht="21">
      <c r="C49" s="42" t="s">
        <v>33</v>
      </c>
      <c r="D49" s="48"/>
      <c r="E49" s="49"/>
      <c r="F49" s="45">
        <f>(6+3+3+3+9)</f>
        <v>24</v>
      </c>
      <c r="G49" s="45">
        <f>(2+3+0+1+3)</f>
        <v>9</v>
      </c>
      <c r="H49" s="51">
        <f t="shared" si="0"/>
        <v>33</v>
      </c>
    </row>
    <row r="50" spans="3:8" ht="21">
      <c r="C50" s="42" t="s">
        <v>30</v>
      </c>
      <c r="D50" s="43"/>
      <c r="E50" s="44"/>
      <c r="F50" s="45">
        <f>(4+0+2+0+1)</f>
        <v>7</v>
      </c>
      <c r="G50" s="45">
        <f>(3+3+3+4+7)</f>
        <v>20</v>
      </c>
      <c r="H50" s="51">
        <f t="shared" si="0"/>
        <v>27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B4" sqref="B4:AC40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customWidth="1"/>
    <col min="4" max="4" width="14.00390625" style="9" bestFit="1" customWidth="1"/>
    <col min="5" max="14" width="3.625" style="9" hidden="1" customWidth="1"/>
    <col min="15" max="24" width="3.625" style="9" customWidth="1"/>
    <col min="25" max="26" width="5.875" style="9" customWidth="1"/>
    <col min="27" max="27" width="5.75390625" style="9" customWidth="1"/>
    <col min="28" max="28" width="5.875" style="9" bestFit="1" customWidth="1"/>
    <col min="29" max="29" width="10.00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21</v>
      </c>
      <c r="Z3" s="4" t="s">
        <v>22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3138</v>
      </c>
      <c r="C4" s="7" t="s">
        <v>48</v>
      </c>
      <c r="D4" s="7" t="s">
        <v>28</v>
      </c>
      <c r="E4" s="7">
        <v>192</v>
      </c>
      <c r="F4" s="7">
        <v>247</v>
      </c>
      <c r="G4" s="7">
        <v>170</v>
      </c>
      <c r="H4" s="7">
        <v>190</v>
      </c>
      <c r="I4" s="7">
        <v>247</v>
      </c>
      <c r="J4" s="7">
        <v>173</v>
      </c>
      <c r="K4" s="7">
        <v>169</v>
      </c>
      <c r="L4" s="7"/>
      <c r="M4" s="7"/>
      <c r="N4" s="7"/>
      <c r="O4" s="7">
        <v>179</v>
      </c>
      <c r="P4" s="7">
        <v>266</v>
      </c>
      <c r="Q4" s="7">
        <v>255</v>
      </c>
      <c r="R4" s="7">
        <v>159</v>
      </c>
      <c r="S4" s="7">
        <v>229</v>
      </c>
      <c r="T4" s="7">
        <v>217</v>
      </c>
      <c r="U4" s="7">
        <v>155</v>
      </c>
      <c r="V4" s="7">
        <v>222</v>
      </c>
      <c r="W4" s="7">
        <v>196</v>
      </c>
      <c r="X4" s="7">
        <v>198</v>
      </c>
      <c r="Y4" s="6">
        <f>SUM(E4:N4)</f>
        <v>1388</v>
      </c>
      <c r="Z4" s="6">
        <f>SUM(O4:X4)</f>
        <v>2076</v>
      </c>
      <c r="AA4" s="6">
        <f>SUM(E4:X4)</f>
        <v>3464</v>
      </c>
      <c r="AB4" s="6">
        <f>COUNT(E4:X4)</f>
        <v>17</v>
      </c>
      <c r="AC4" s="8">
        <f>(AA4/AB4)</f>
        <v>203.76470588235293</v>
      </c>
    </row>
    <row r="5" spans="1:29" ht="12.75">
      <c r="A5" s="6">
        <v>2</v>
      </c>
      <c r="B5" s="7">
        <v>1905</v>
      </c>
      <c r="C5" s="7" t="s">
        <v>54</v>
      </c>
      <c r="D5" s="7" t="s">
        <v>25</v>
      </c>
      <c r="E5" s="7">
        <v>213</v>
      </c>
      <c r="F5" s="7">
        <v>214</v>
      </c>
      <c r="G5" s="7">
        <v>184</v>
      </c>
      <c r="H5" s="7">
        <v>187</v>
      </c>
      <c r="I5" s="7">
        <v>181</v>
      </c>
      <c r="J5" s="7">
        <v>190</v>
      </c>
      <c r="K5" s="7">
        <v>179</v>
      </c>
      <c r="L5" s="7">
        <v>141</v>
      </c>
      <c r="M5" s="7"/>
      <c r="N5" s="7"/>
      <c r="O5" s="7">
        <v>247</v>
      </c>
      <c r="P5" s="7">
        <v>224</v>
      </c>
      <c r="Q5" s="7">
        <v>237</v>
      </c>
      <c r="R5" s="7">
        <v>214</v>
      </c>
      <c r="S5" s="7">
        <v>193</v>
      </c>
      <c r="T5" s="7">
        <v>166</v>
      </c>
      <c r="U5" s="7">
        <v>188</v>
      </c>
      <c r="V5" s="7">
        <v>210</v>
      </c>
      <c r="W5" s="7">
        <v>220</v>
      </c>
      <c r="X5" s="7">
        <v>149</v>
      </c>
      <c r="Y5" s="6">
        <f>SUM(E5:N5)</f>
        <v>1489</v>
      </c>
      <c r="Z5" s="6">
        <f>SUM(O5:X5)</f>
        <v>2048</v>
      </c>
      <c r="AA5" s="6">
        <f>SUM(E5:X5)</f>
        <v>3537</v>
      </c>
      <c r="AB5" s="6">
        <f>COUNT(E5:X5)</f>
        <v>18</v>
      </c>
      <c r="AC5" s="8">
        <f>(AA5/AB5)</f>
        <v>196.5</v>
      </c>
    </row>
    <row r="6" spans="1:29" ht="12.75">
      <c r="A6" s="6">
        <v>3</v>
      </c>
      <c r="B6" s="7">
        <v>3137</v>
      </c>
      <c r="C6" s="7" t="s">
        <v>46</v>
      </c>
      <c r="D6" s="7" t="s">
        <v>28</v>
      </c>
      <c r="E6" s="7">
        <v>200</v>
      </c>
      <c r="F6" s="7">
        <v>195</v>
      </c>
      <c r="G6" s="7">
        <v>215</v>
      </c>
      <c r="H6" s="7">
        <v>189</v>
      </c>
      <c r="I6" s="7">
        <v>222</v>
      </c>
      <c r="J6" s="7">
        <v>140</v>
      </c>
      <c r="K6" s="7"/>
      <c r="L6" s="7"/>
      <c r="M6" s="7"/>
      <c r="N6" s="7">
        <v>196</v>
      </c>
      <c r="O6" s="7"/>
      <c r="P6" s="7"/>
      <c r="Q6" s="7"/>
      <c r="R6" s="7"/>
      <c r="S6" s="7"/>
      <c r="T6" s="7"/>
      <c r="U6" s="7"/>
      <c r="V6" s="7"/>
      <c r="W6" s="7"/>
      <c r="X6" s="7"/>
      <c r="Y6" s="6">
        <f>SUM(E6:N6)</f>
        <v>1357</v>
      </c>
      <c r="Z6" s="6">
        <f>SUM(O6:X6)</f>
        <v>0</v>
      </c>
      <c r="AA6" s="6">
        <f>SUM(E6:X6)</f>
        <v>1357</v>
      </c>
      <c r="AB6" s="6">
        <f>COUNT(E6:X6)</f>
        <v>7</v>
      </c>
      <c r="AC6" s="8">
        <f>(AA6/AB6)</f>
        <v>193.85714285714286</v>
      </c>
    </row>
    <row r="7" spans="1:29" ht="12.75">
      <c r="A7" s="6">
        <v>4</v>
      </c>
      <c r="B7" s="7">
        <v>1505</v>
      </c>
      <c r="C7" s="7" t="s">
        <v>69</v>
      </c>
      <c r="D7" s="7" t="s">
        <v>30</v>
      </c>
      <c r="E7" s="7"/>
      <c r="F7" s="7"/>
      <c r="G7" s="7"/>
      <c r="H7" s="7"/>
      <c r="I7" s="7"/>
      <c r="J7" s="7"/>
      <c r="K7" s="7"/>
      <c r="L7" s="7"/>
      <c r="M7" s="7"/>
      <c r="N7" s="7"/>
      <c r="O7" s="7">
        <v>185</v>
      </c>
      <c r="P7" s="7">
        <v>181</v>
      </c>
      <c r="Q7" s="7">
        <v>183</v>
      </c>
      <c r="R7" s="7">
        <v>167</v>
      </c>
      <c r="S7" s="7">
        <v>236</v>
      </c>
      <c r="T7" s="7">
        <v>181</v>
      </c>
      <c r="U7" s="7"/>
      <c r="V7" s="7"/>
      <c r="W7" s="7"/>
      <c r="X7" s="7"/>
      <c r="Y7" s="6">
        <f>SUM(E7:N7)</f>
        <v>0</v>
      </c>
      <c r="Z7" s="6">
        <f>SUM(O7:X7)</f>
        <v>1133</v>
      </c>
      <c r="AA7" s="6">
        <f>SUM(E7:X7)</f>
        <v>1133</v>
      </c>
      <c r="AB7" s="6">
        <f>COUNT(E7:X7)</f>
        <v>6</v>
      </c>
      <c r="AC7" s="8">
        <f>(AA7/AB7)</f>
        <v>188.83333333333334</v>
      </c>
    </row>
    <row r="8" spans="1:29" ht="12.75">
      <c r="A8" s="6">
        <v>5</v>
      </c>
      <c r="B8" s="7">
        <v>1476</v>
      </c>
      <c r="C8" s="7" t="s">
        <v>56</v>
      </c>
      <c r="D8" s="7" t="s">
        <v>25</v>
      </c>
      <c r="E8" s="7">
        <v>185</v>
      </c>
      <c r="F8" s="7">
        <v>205</v>
      </c>
      <c r="G8" s="7">
        <v>243</v>
      </c>
      <c r="H8" s="7">
        <v>192</v>
      </c>
      <c r="I8" s="7">
        <v>165</v>
      </c>
      <c r="J8" s="7"/>
      <c r="K8" s="7">
        <v>135</v>
      </c>
      <c r="L8" s="7"/>
      <c r="M8" s="7">
        <v>154</v>
      </c>
      <c r="N8" s="7">
        <v>212</v>
      </c>
      <c r="O8" s="7">
        <v>172</v>
      </c>
      <c r="P8" s="7">
        <v>190</v>
      </c>
      <c r="Q8" s="7">
        <v>196</v>
      </c>
      <c r="R8" s="7">
        <v>197</v>
      </c>
      <c r="S8" s="7">
        <v>195</v>
      </c>
      <c r="T8" s="7">
        <v>169</v>
      </c>
      <c r="U8" s="7">
        <v>195</v>
      </c>
      <c r="V8" s="7">
        <v>190</v>
      </c>
      <c r="W8" s="7">
        <v>190</v>
      </c>
      <c r="X8" s="7"/>
      <c r="Y8" s="6">
        <f>SUM(E8:N8)</f>
        <v>1491</v>
      </c>
      <c r="Z8" s="6">
        <f>SUM(O8:X8)</f>
        <v>1694</v>
      </c>
      <c r="AA8" s="6">
        <f>SUM(E8:X8)</f>
        <v>3185</v>
      </c>
      <c r="AB8" s="6">
        <f>COUNT(E8:X8)</f>
        <v>17</v>
      </c>
      <c r="AC8" s="8">
        <f>(AA8/AB8)</f>
        <v>187.35294117647058</v>
      </c>
    </row>
    <row r="9" spans="1:29" ht="12.75">
      <c r="A9" s="6">
        <v>6</v>
      </c>
      <c r="B9" s="7">
        <v>386</v>
      </c>
      <c r="C9" s="7" t="s">
        <v>38</v>
      </c>
      <c r="D9" s="7" t="s">
        <v>35</v>
      </c>
      <c r="E9" s="7">
        <v>168</v>
      </c>
      <c r="F9" s="7">
        <v>212</v>
      </c>
      <c r="G9" s="7">
        <v>170</v>
      </c>
      <c r="H9" s="7">
        <v>245</v>
      </c>
      <c r="I9" s="7">
        <v>207</v>
      </c>
      <c r="J9" s="7">
        <v>181</v>
      </c>
      <c r="K9" s="7">
        <v>192</v>
      </c>
      <c r="L9" s="7">
        <v>167</v>
      </c>
      <c r="M9" s="7">
        <v>182</v>
      </c>
      <c r="N9" s="7">
        <v>169</v>
      </c>
      <c r="O9" s="7">
        <v>188</v>
      </c>
      <c r="P9" s="7">
        <v>166</v>
      </c>
      <c r="Q9" s="7">
        <v>182</v>
      </c>
      <c r="R9" s="7">
        <v>190</v>
      </c>
      <c r="S9" s="7">
        <v>174</v>
      </c>
      <c r="T9" s="7">
        <v>182</v>
      </c>
      <c r="U9" s="7">
        <v>174</v>
      </c>
      <c r="V9" s="7">
        <v>214</v>
      </c>
      <c r="W9" s="7">
        <v>170</v>
      </c>
      <c r="X9" s="7">
        <v>155</v>
      </c>
      <c r="Y9" s="6">
        <f>SUM(E9:N9)</f>
        <v>1893</v>
      </c>
      <c r="Z9" s="6">
        <f>SUM(O9:X9)</f>
        <v>1795</v>
      </c>
      <c r="AA9" s="6">
        <f>SUM(E9:X9)</f>
        <v>3688</v>
      </c>
      <c r="AB9" s="6">
        <f>COUNT(E9:X9)</f>
        <v>20</v>
      </c>
      <c r="AC9" s="8">
        <f>(AA9/AB9)</f>
        <v>184.4</v>
      </c>
    </row>
    <row r="10" spans="1:29" ht="12.75">
      <c r="A10" s="6">
        <v>7</v>
      </c>
      <c r="B10" s="7">
        <v>2135</v>
      </c>
      <c r="C10" s="7" t="s">
        <v>45</v>
      </c>
      <c r="D10" s="7" t="s">
        <v>28</v>
      </c>
      <c r="E10" s="7">
        <v>167</v>
      </c>
      <c r="F10" s="7">
        <v>171</v>
      </c>
      <c r="G10" s="7">
        <v>212</v>
      </c>
      <c r="H10" s="7">
        <v>188</v>
      </c>
      <c r="I10" s="7">
        <v>231</v>
      </c>
      <c r="J10" s="7">
        <v>143</v>
      </c>
      <c r="K10" s="7">
        <v>178</v>
      </c>
      <c r="L10" s="7">
        <v>214</v>
      </c>
      <c r="M10" s="7">
        <v>167</v>
      </c>
      <c r="N10" s="7">
        <v>194</v>
      </c>
      <c r="O10" s="7">
        <v>197</v>
      </c>
      <c r="P10" s="7">
        <v>199</v>
      </c>
      <c r="Q10" s="7">
        <v>155</v>
      </c>
      <c r="R10" s="7">
        <v>190</v>
      </c>
      <c r="S10" s="7">
        <v>152</v>
      </c>
      <c r="T10" s="7">
        <v>184</v>
      </c>
      <c r="U10" s="7">
        <v>177</v>
      </c>
      <c r="V10" s="7">
        <v>172</v>
      </c>
      <c r="W10" s="7">
        <v>181</v>
      </c>
      <c r="X10" s="7"/>
      <c r="Y10" s="6">
        <f>SUM(E10:N10)</f>
        <v>1865</v>
      </c>
      <c r="Z10" s="6">
        <f>SUM(O10:X10)</f>
        <v>1607</v>
      </c>
      <c r="AA10" s="6">
        <f>SUM(E10:X10)</f>
        <v>3472</v>
      </c>
      <c r="AB10" s="6">
        <f>COUNT(E10:X10)</f>
        <v>19</v>
      </c>
      <c r="AC10" s="8">
        <f>(AA10/AB10)</f>
        <v>182.73684210526315</v>
      </c>
    </row>
    <row r="11" spans="1:29" ht="12.75">
      <c r="A11" s="6">
        <v>8</v>
      </c>
      <c r="B11" s="7">
        <v>1397</v>
      </c>
      <c r="C11" s="7" t="s">
        <v>57</v>
      </c>
      <c r="D11" s="7" t="s">
        <v>25</v>
      </c>
      <c r="E11" s="7">
        <v>198</v>
      </c>
      <c r="F11" s="7">
        <v>182</v>
      </c>
      <c r="G11" s="7">
        <v>214</v>
      </c>
      <c r="H11" s="7">
        <v>183</v>
      </c>
      <c r="I11" s="7">
        <v>182</v>
      </c>
      <c r="J11" s="7">
        <v>185</v>
      </c>
      <c r="K11" s="7"/>
      <c r="L11" s="7">
        <v>178</v>
      </c>
      <c r="M11" s="7">
        <v>170</v>
      </c>
      <c r="N11" s="7">
        <v>199</v>
      </c>
      <c r="O11" s="7">
        <v>157</v>
      </c>
      <c r="P11" s="7">
        <v>189</v>
      </c>
      <c r="Q11" s="7">
        <v>179</v>
      </c>
      <c r="R11" s="7">
        <v>158</v>
      </c>
      <c r="S11" s="7"/>
      <c r="T11" s="7"/>
      <c r="U11" s="7"/>
      <c r="V11" s="7"/>
      <c r="W11" s="7"/>
      <c r="X11" s="7"/>
      <c r="Y11" s="6">
        <f>SUM(E11:N11)</f>
        <v>1691</v>
      </c>
      <c r="Z11" s="6">
        <f>SUM(O11:X11)</f>
        <v>683</v>
      </c>
      <c r="AA11" s="6">
        <f>SUM(Y11:Z11)</f>
        <v>2374</v>
      </c>
      <c r="AB11" s="6">
        <f>COUNT(E11:X11)</f>
        <v>13</v>
      </c>
      <c r="AC11" s="8">
        <f>(AA11/AB11)</f>
        <v>182.6153846153846</v>
      </c>
    </row>
    <row r="12" spans="1:29" ht="12.75">
      <c r="A12" s="6">
        <v>9</v>
      </c>
      <c r="B12" s="7">
        <v>3097</v>
      </c>
      <c r="C12" s="7" t="s">
        <v>58</v>
      </c>
      <c r="D12" s="7" t="s">
        <v>25</v>
      </c>
      <c r="E12" s="10"/>
      <c r="F12" s="10"/>
      <c r="G12" s="10">
        <v>191</v>
      </c>
      <c r="H12" s="10">
        <v>169</v>
      </c>
      <c r="I12" s="10"/>
      <c r="J12" s="10">
        <v>202</v>
      </c>
      <c r="K12" s="10">
        <v>170</v>
      </c>
      <c r="L12" s="10">
        <v>165</v>
      </c>
      <c r="M12" s="10">
        <v>150</v>
      </c>
      <c r="N12" s="10">
        <v>173</v>
      </c>
      <c r="O12" s="10"/>
      <c r="P12" s="10"/>
      <c r="Q12" s="10"/>
      <c r="R12" s="10"/>
      <c r="S12" s="10">
        <v>221</v>
      </c>
      <c r="T12" s="10">
        <v>138</v>
      </c>
      <c r="U12" s="10">
        <v>182</v>
      </c>
      <c r="V12" s="10">
        <v>239</v>
      </c>
      <c r="W12" s="10">
        <v>182</v>
      </c>
      <c r="X12" s="10">
        <v>184</v>
      </c>
      <c r="Y12" s="6">
        <f>SUM(E12:N12)</f>
        <v>1220</v>
      </c>
      <c r="Z12" s="6">
        <f>SUM(O12:X12)</f>
        <v>1146</v>
      </c>
      <c r="AA12" s="6">
        <f>SUM(E12:X12)</f>
        <v>2366</v>
      </c>
      <c r="AB12" s="6">
        <f>COUNT(E12:X12)</f>
        <v>13</v>
      </c>
      <c r="AC12" s="8">
        <f>(AA12/AB12)</f>
        <v>182</v>
      </c>
    </row>
    <row r="13" spans="1:29" ht="12.75">
      <c r="A13" s="6">
        <v>10</v>
      </c>
      <c r="B13" s="7">
        <v>3456</v>
      </c>
      <c r="C13" s="7" t="s">
        <v>47</v>
      </c>
      <c r="D13" s="54" t="s">
        <v>28</v>
      </c>
      <c r="E13" s="7">
        <v>166</v>
      </c>
      <c r="F13" s="7">
        <v>191</v>
      </c>
      <c r="G13" s="7">
        <v>179</v>
      </c>
      <c r="H13" s="7">
        <v>197</v>
      </c>
      <c r="I13" s="7">
        <v>195</v>
      </c>
      <c r="J13" s="7">
        <v>190</v>
      </c>
      <c r="K13" s="7">
        <v>191</v>
      </c>
      <c r="L13" s="7">
        <v>171</v>
      </c>
      <c r="M13" s="7">
        <v>190</v>
      </c>
      <c r="N13" s="7">
        <v>171</v>
      </c>
      <c r="O13" s="7">
        <v>175</v>
      </c>
      <c r="P13" s="7">
        <v>148</v>
      </c>
      <c r="Q13" s="7">
        <v>178</v>
      </c>
      <c r="R13" s="7">
        <v>168</v>
      </c>
      <c r="S13" s="7">
        <v>203</v>
      </c>
      <c r="T13" s="7">
        <v>189</v>
      </c>
      <c r="U13" s="7">
        <v>171</v>
      </c>
      <c r="V13" s="7"/>
      <c r="W13" s="7"/>
      <c r="X13" s="7"/>
      <c r="Y13" s="6">
        <f>SUM(E13:N13)</f>
        <v>1841</v>
      </c>
      <c r="Z13" s="6">
        <f>SUM(O13:X13)</f>
        <v>1232</v>
      </c>
      <c r="AA13" s="6">
        <f>SUM(E13:X13)</f>
        <v>3073</v>
      </c>
      <c r="AB13" s="6">
        <f>COUNT(E13:X13)</f>
        <v>17</v>
      </c>
      <c r="AC13" s="8">
        <f>(AA13/AB13)</f>
        <v>180.76470588235293</v>
      </c>
    </row>
    <row r="14" spans="1:29" ht="12.75">
      <c r="A14" s="6">
        <v>11</v>
      </c>
      <c r="B14" s="7">
        <v>48</v>
      </c>
      <c r="C14" s="7" t="s">
        <v>34</v>
      </c>
      <c r="D14" s="7" t="s">
        <v>35</v>
      </c>
      <c r="E14" s="7"/>
      <c r="F14" s="7"/>
      <c r="G14" s="7"/>
      <c r="H14" s="7"/>
      <c r="I14" s="7"/>
      <c r="J14" s="7"/>
      <c r="K14" s="7">
        <v>169</v>
      </c>
      <c r="L14" s="7">
        <v>179</v>
      </c>
      <c r="M14" s="7">
        <v>156</v>
      </c>
      <c r="N14" s="7">
        <v>158</v>
      </c>
      <c r="O14" s="7">
        <v>169</v>
      </c>
      <c r="P14" s="7">
        <v>200</v>
      </c>
      <c r="Q14" s="7">
        <v>179</v>
      </c>
      <c r="R14" s="7">
        <v>167</v>
      </c>
      <c r="S14" s="7">
        <v>200</v>
      </c>
      <c r="T14" s="7">
        <v>184</v>
      </c>
      <c r="U14" s="7">
        <v>179</v>
      </c>
      <c r="V14" s="7">
        <v>155</v>
      </c>
      <c r="W14" s="7">
        <v>203</v>
      </c>
      <c r="X14" s="7">
        <v>222</v>
      </c>
      <c r="Y14" s="6">
        <f>SUM(E14:N14)</f>
        <v>662</v>
      </c>
      <c r="Z14" s="6">
        <f>SUM(O14:X14)</f>
        <v>1858</v>
      </c>
      <c r="AA14" s="6">
        <f>SUM(E14:X14)</f>
        <v>2520</v>
      </c>
      <c r="AB14" s="6">
        <f>COUNT(E14:X14)</f>
        <v>14</v>
      </c>
      <c r="AC14" s="8">
        <f>(AA14/AB14)</f>
        <v>180</v>
      </c>
    </row>
    <row r="15" spans="1:29" ht="12.75">
      <c r="A15" s="6">
        <v>12</v>
      </c>
      <c r="B15" s="7">
        <v>859</v>
      </c>
      <c r="C15" s="7" t="s">
        <v>68</v>
      </c>
      <c r="D15" s="7" t="s">
        <v>30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129</v>
      </c>
      <c r="P15" s="7">
        <v>199</v>
      </c>
      <c r="Q15" s="7">
        <v>179</v>
      </c>
      <c r="R15" s="7">
        <v>247</v>
      </c>
      <c r="S15" s="7">
        <v>161</v>
      </c>
      <c r="T15" s="7">
        <v>161</v>
      </c>
      <c r="U15" s="7">
        <v>191</v>
      </c>
      <c r="V15" s="7">
        <v>149</v>
      </c>
      <c r="W15" s="7">
        <v>188</v>
      </c>
      <c r="X15" s="7">
        <v>193</v>
      </c>
      <c r="Y15" s="6">
        <f>SUM(E15:N15)</f>
        <v>0</v>
      </c>
      <c r="Z15" s="6">
        <f>SUM(O15:X15)</f>
        <v>1797</v>
      </c>
      <c r="AA15" s="6">
        <f>SUM(E15:X15)</f>
        <v>1797</v>
      </c>
      <c r="AB15" s="6">
        <f>COUNT(E15:X15)</f>
        <v>10</v>
      </c>
      <c r="AC15" s="8">
        <f>(AA15/AB15)</f>
        <v>179.7</v>
      </c>
    </row>
    <row r="16" spans="1:29" ht="12.75">
      <c r="A16" s="6">
        <v>13</v>
      </c>
      <c r="B16" s="7">
        <v>842</v>
      </c>
      <c r="C16" s="7" t="s">
        <v>60</v>
      </c>
      <c r="D16" s="7" t="s">
        <v>24</v>
      </c>
      <c r="E16" s="7">
        <v>191</v>
      </c>
      <c r="F16" s="7">
        <v>176</v>
      </c>
      <c r="G16" s="7">
        <v>137</v>
      </c>
      <c r="H16" s="7">
        <v>210</v>
      </c>
      <c r="I16" s="7">
        <v>193</v>
      </c>
      <c r="J16" s="7">
        <v>143</v>
      </c>
      <c r="K16" s="7"/>
      <c r="L16" s="7">
        <v>180</v>
      </c>
      <c r="M16" s="7">
        <v>187</v>
      </c>
      <c r="N16" s="7">
        <v>167</v>
      </c>
      <c r="O16" s="7"/>
      <c r="P16" s="7"/>
      <c r="Q16" s="7">
        <v>156</v>
      </c>
      <c r="R16" s="7">
        <v>201</v>
      </c>
      <c r="S16" s="7">
        <v>160</v>
      </c>
      <c r="T16" s="7">
        <v>206</v>
      </c>
      <c r="U16" s="7">
        <v>218</v>
      </c>
      <c r="V16" s="7">
        <v>161</v>
      </c>
      <c r="W16" s="7">
        <v>164</v>
      </c>
      <c r="X16" s="7">
        <v>202</v>
      </c>
      <c r="Y16" s="6">
        <f>SUM(E16:N16)</f>
        <v>1584</v>
      </c>
      <c r="Z16" s="6">
        <f>SUM(O16:X16)</f>
        <v>1468</v>
      </c>
      <c r="AA16" s="6">
        <f>SUM(E16:X16)</f>
        <v>3052</v>
      </c>
      <c r="AB16" s="6">
        <f>COUNT(E16:X16)</f>
        <v>17</v>
      </c>
      <c r="AC16" s="8">
        <f>(AA16/AB16)</f>
        <v>179.52941176470588</v>
      </c>
    </row>
    <row r="17" spans="1:29" ht="12.75">
      <c r="A17" s="6">
        <v>14</v>
      </c>
      <c r="B17" s="7">
        <v>2687</v>
      </c>
      <c r="C17" s="7" t="s">
        <v>62</v>
      </c>
      <c r="D17" s="7" t="s">
        <v>24</v>
      </c>
      <c r="E17" s="7">
        <v>189</v>
      </c>
      <c r="F17" s="7">
        <v>195</v>
      </c>
      <c r="G17" s="7">
        <v>176</v>
      </c>
      <c r="H17" s="7">
        <v>190</v>
      </c>
      <c r="I17" s="7">
        <v>205</v>
      </c>
      <c r="J17" s="7">
        <v>171</v>
      </c>
      <c r="K17" s="7"/>
      <c r="L17" s="7"/>
      <c r="M17" s="7">
        <v>186</v>
      </c>
      <c r="N17" s="7">
        <v>171</v>
      </c>
      <c r="O17" s="7">
        <v>194</v>
      </c>
      <c r="P17" s="7">
        <v>186</v>
      </c>
      <c r="Q17" s="7">
        <v>172</v>
      </c>
      <c r="R17" s="7">
        <v>163</v>
      </c>
      <c r="S17" s="7"/>
      <c r="T17" s="7"/>
      <c r="U17" s="7">
        <v>158</v>
      </c>
      <c r="V17" s="7">
        <v>176</v>
      </c>
      <c r="W17" s="7">
        <v>153</v>
      </c>
      <c r="X17" s="7"/>
      <c r="Y17" s="6">
        <f>SUM(E17:N17)</f>
        <v>1483</v>
      </c>
      <c r="Z17" s="6">
        <f>SUM(O17:X17)</f>
        <v>1202</v>
      </c>
      <c r="AA17" s="6">
        <f>SUM(E17:X17)</f>
        <v>2685</v>
      </c>
      <c r="AB17" s="6">
        <f>COUNT(E17:X17)</f>
        <v>15</v>
      </c>
      <c r="AC17" s="8">
        <f>(AA17/AB17)</f>
        <v>179</v>
      </c>
    </row>
    <row r="18" spans="1:29" ht="12.75">
      <c r="A18" s="6">
        <v>15</v>
      </c>
      <c r="B18" s="7">
        <v>1906</v>
      </c>
      <c r="C18" s="7" t="s">
        <v>55</v>
      </c>
      <c r="D18" s="7" t="s">
        <v>25</v>
      </c>
      <c r="E18" s="7">
        <v>176</v>
      </c>
      <c r="F18" s="7">
        <v>174</v>
      </c>
      <c r="G18" s="7"/>
      <c r="H18" s="7"/>
      <c r="I18" s="7">
        <v>189</v>
      </c>
      <c r="J18" s="7">
        <v>215</v>
      </c>
      <c r="K18" s="7">
        <v>182</v>
      </c>
      <c r="L18" s="7">
        <v>137</v>
      </c>
      <c r="M18" s="7">
        <v>156</v>
      </c>
      <c r="N18" s="7">
        <v>224</v>
      </c>
      <c r="O18" s="7">
        <v>157</v>
      </c>
      <c r="P18" s="7">
        <v>115</v>
      </c>
      <c r="Q18" s="7"/>
      <c r="R18" s="7"/>
      <c r="S18" s="7">
        <v>197</v>
      </c>
      <c r="T18" s="7">
        <v>170</v>
      </c>
      <c r="U18" s="7">
        <v>225</v>
      </c>
      <c r="V18" s="7">
        <v>195</v>
      </c>
      <c r="W18" s="7">
        <v>174</v>
      </c>
      <c r="X18" s="7">
        <v>174</v>
      </c>
      <c r="Y18" s="6">
        <f>SUM(E18:N18)</f>
        <v>1453</v>
      </c>
      <c r="Z18" s="6">
        <f>SUM(O18:X18)</f>
        <v>1407</v>
      </c>
      <c r="AA18" s="6">
        <f>SUM(E18:X18)</f>
        <v>2860</v>
      </c>
      <c r="AB18" s="6">
        <f>COUNT(E18:X18)</f>
        <v>16</v>
      </c>
      <c r="AC18" s="8">
        <f>(AA18/AB18)</f>
        <v>178.75</v>
      </c>
    </row>
    <row r="19" spans="1:29" ht="12.75">
      <c r="A19" s="6">
        <v>16</v>
      </c>
      <c r="B19" s="7">
        <v>38</v>
      </c>
      <c r="C19" s="7" t="s">
        <v>40</v>
      </c>
      <c r="D19" s="7" t="s">
        <v>41</v>
      </c>
      <c r="E19" s="7">
        <v>187</v>
      </c>
      <c r="F19" s="7">
        <v>201</v>
      </c>
      <c r="G19" s="7">
        <v>210</v>
      </c>
      <c r="H19" s="7">
        <v>255</v>
      </c>
      <c r="I19" s="7">
        <v>184</v>
      </c>
      <c r="J19" s="7">
        <v>180</v>
      </c>
      <c r="K19" s="7">
        <v>160</v>
      </c>
      <c r="L19" s="7">
        <v>170</v>
      </c>
      <c r="M19" s="7">
        <v>193</v>
      </c>
      <c r="N19" s="7">
        <v>189</v>
      </c>
      <c r="O19" s="7">
        <v>163</v>
      </c>
      <c r="P19" s="7">
        <v>157</v>
      </c>
      <c r="Q19" s="7">
        <v>169</v>
      </c>
      <c r="R19" s="7">
        <v>169</v>
      </c>
      <c r="S19" s="7">
        <v>150</v>
      </c>
      <c r="T19" s="7">
        <v>143</v>
      </c>
      <c r="U19" s="7">
        <v>153</v>
      </c>
      <c r="V19" s="7">
        <v>179</v>
      </c>
      <c r="W19" s="7"/>
      <c r="X19" s="7"/>
      <c r="Y19" s="6">
        <f>SUM(E19:N19)</f>
        <v>1929</v>
      </c>
      <c r="Z19" s="6">
        <f>SUM(O19:X19)</f>
        <v>1283</v>
      </c>
      <c r="AA19" s="6">
        <f>SUM(E19:X19)</f>
        <v>3212</v>
      </c>
      <c r="AB19" s="6">
        <f>COUNT(E19:X19)</f>
        <v>18</v>
      </c>
      <c r="AC19" s="8">
        <f>(AA19/AB19)</f>
        <v>178.44444444444446</v>
      </c>
    </row>
    <row r="20" spans="1:29" ht="12.75">
      <c r="A20" s="6">
        <v>17</v>
      </c>
      <c r="B20" s="7">
        <v>2725</v>
      </c>
      <c r="C20" s="7" t="s">
        <v>71</v>
      </c>
      <c r="D20" s="7" t="s">
        <v>24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138</v>
      </c>
      <c r="S20" s="7">
        <v>188</v>
      </c>
      <c r="T20" s="7">
        <v>195</v>
      </c>
      <c r="U20" s="7">
        <v>202</v>
      </c>
      <c r="V20" s="7">
        <v>182</v>
      </c>
      <c r="W20" s="7">
        <v>138</v>
      </c>
      <c r="X20" s="7">
        <v>204</v>
      </c>
      <c r="Y20" s="6">
        <f>SUM(E20:N20)</f>
        <v>0</v>
      </c>
      <c r="Z20" s="6">
        <f>SUM(O20:X20)</f>
        <v>1247</v>
      </c>
      <c r="AA20" s="6">
        <f>SUM(E20:X20)</f>
        <v>1247</v>
      </c>
      <c r="AB20" s="6">
        <f>COUNT(E20:X20)</f>
        <v>7</v>
      </c>
      <c r="AC20" s="8">
        <f>(AA20/AB20)</f>
        <v>178.14285714285714</v>
      </c>
    </row>
    <row r="21" spans="1:29" ht="12.75">
      <c r="A21" s="6">
        <v>18</v>
      </c>
      <c r="B21" s="7">
        <v>745</v>
      </c>
      <c r="C21" s="7" t="s">
        <v>37</v>
      </c>
      <c r="D21" s="7" t="s">
        <v>35</v>
      </c>
      <c r="E21" s="7">
        <v>189</v>
      </c>
      <c r="F21" s="7">
        <v>159</v>
      </c>
      <c r="G21" s="7">
        <v>173</v>
      </c>
      <c r="H21" s="7">
        <v>194</v>
      </c>
      <c r="I21" s="7">
        <v>238</v>
      </c>
      <c r="J21" s="7">
        <v>169</v>
      </c>
      <c r="K21" s="7"/>
      <c r="L21" s="7"/>
      <c r="M21" s="7"/>
      <c r="N21" s="7"/>
      <c r="O21" s="7"/>
      <c r="P21" s="7"/>
      <c r="Q21" s="7">
        <v>141</v>
      </c>
      <c r="R21" s="7">
        <v>184</v>
      </c>
      <c r="S21" s="7">
        <v>164</v>
      </c>
      <c r="T21" s="7">
        <v>221</v>
      </c>
      <c r="U21" s="7">
        <v>156</v>
      </c>
      <c r="V21" s="7">
        <v>131</v>
      </c>
      <c r="W21" s="7"/>
      <c r="X21" s="7"/>
      <c r="Y21" s="6">
        <f>SUM(E21:N21)</f>
        <v>1122</v>
      </c>
      <c r="Z21" s="6">
        <f>SUM(O21:X21)</f>
        <v>997</v>
      </c>
      <c r="AA21" s="6">
        <f>SUM(E21:X21)</f>
        <v>2119</v>
      </c>
      <c r="AB21" s="6">
        <f>COUNT(E21:X21)</f>
        <v>12</v>
      </c>
      <c r="AC21" s="8">
        <f>(AA21/AB21)</f>
        <v>176.58333333333334</v>
      </c>
    </row>
    <row r="22" spans="1:29" ht="12.75">
      <c r="A22" s="6">
        <v>19</v>
      </c>
      <c r="B22" s="7">
        <v>2204</v>
      </c>
      <c r="C22" s="7" t="s">
        <v>61</v>
      </c>
      <c r="D22" s="7" t="s">
        <v>24</v>
      </c>
      <c r="E22" s="7">
        <v>201</v>
      </c>
      <c r="F22" s="7">
        <v>183</v>
      </c>
      <c r="G22" s="7">
        <v>186</v>
      </c>
      <c r="H22" s="7">
        <v>165</v>
      </c>
      <c r="I22" s="7"/>
      <c r="J22" s="7"/>
      <c r="K22" s="7">
        <v>177</v>
      </c>
      <c r="L22" s="7">
        <v>170</v>
      </c>
      <c r="M22" s="7">
        <v>164</v>
      </c>
      <c r="N22" s="7">
        <v>173</v>
      </c>
      <c r="O22" s="7">
        <v>161</v>
      </c>
      <c r="P22" s="7">
        <v>156</v>
      </c>
      <c r="Q22" s="7">
        <v>181</v>
      </c>
      <c r="R22" s="7">
        <v>185</v>
      </c>
      <c r="S22" s="7">
        <v>204</v>
      </c>
      <c r="T22" s="7">
        <v>166</v>
      </c>
      <c r="U22" s="7">
        <v>171</v>
      </c>
      <c r="V22" s="7">
        <v>160</v>
      </c>
      <c r="W22" s="7">
        <v>158</v>
      </c>
      <c r="X22" s="7">
        <v>205</v>
      </c>
      <c r="Y22" s="6">
        <f>SUM(E22:N22)</f>
        <v>1419</v>
      </c>
      <c r="Z22" s="6">
        <f>SUM(O22:X22)</f>
        <v>1747</v>
      </c>
      <c r="AA22" s="6">
        <f>SUM(E22:X22)</f>
        <v>3166</v>
      </c>
      <c r="AB22" s="6">
        <f>COUNT(E22:X22)</f>
        <v>18</v>
      </c>
      <c r="AC22" s="8">
        <f>(AA22/AB22)</f>
        <v>175.88888888888889</v>
      </c>
    </row>
    <row r="23" spans="1:29" ht="12.75">
      <c r="A23" s="6">
        <v>20</v>
      </c>
      <c r="B23" s="7">
        <v>2138</v>
      </c>
      <c r="C23" s="7" t="s">
        <v>66</v>
      </c>
      <c r="D23" s="54" t="s">
        <v>28</v>
      </c>
      <c r="E23" s="7"/>
      <c r="F23" s="7"/>
      <c r="G23" s="7"/>
      <c r="H23" s="7"/>
      <c r="I23" s="7"/>
      <c r="J23" s="7"/>
      <c r="K23" s="7"/>
      <c r="L23" s="7">
        <v>202</v>
      </c>
      <c r="M23" s="7">
        <v>200</v>
      </c>
      <c r="N23" s="7">
        <v>130</v>
      </c>
      <c r="O23" s="7"/>
      <c r="P23" s="7"/>
      <c r="Q23" s="7"/>
      <c r="R23" s="7">
        <v>156</v>
      </c>
      <c r="S23" s="7">
        <v>168</v>
      </c>
      <c r="T23" s="7">
        <v>165</v>
      </c>
      <c r="U23" s="7">
        <v>182</v>
      </c>
      <c r="V23" s="7">
        <v>166</v>
      </c>
      <c r="W23" s="7">
        <v>175</v>
      </c>
      <c r="X23" s="7">
        <v>211</v>
      </c>
      <c r="Y23" s="6">
        <f>SUM(E23:N23)</f>
        <v>532</v>
      </c>
      <c r="Z23" s="6">
        <f>SUM(O23:X23)</f>
        <v>1223</v>
      </c>
      <c r="AA23" s="6">
        <f>SUM(E23:X23)</f>
        <v>1755</v>
      </c>
      <c r="AB23" s="6">
        <f>COUNT(E23:X23)</f>
        <v>10</v>
      </c>
      <c r="AC23" s="8">
        <f>(AA23/AB23)</f>
        <v>175.5</v>
      </c>
    </row>
    <row r="24" spans="1:29" ht="12.75">
      <c r="A24" s="6">
        <v>21</v>
      </c>
      <c r="B24" s="7">
        <v>666</v>
      </c>
      <c r="C24" s="7" t="s">
        <v>43</v>
      </c>
      <c r="D24" s="7" t="s">
        <v>41</v>
      </c>
      <c r="E24" s="7">
        <v>168</v>
      </c>
      <c r="F24" s="7">
        <v>168</v>
      </c>
      <c r="G24" s="7">
        <v>188</v>
      </c>
      <c r="H24" s="7">
        <v>189</v>
      </c>
      <c r="I24" s="7">
        <v>159</v>
      </c>
      <c r="J24" s="7">
        <v>145</v>
      </c>
      <c r="K24" s="7"/>
      <c r="L24" s="7"/>
      <c r="M24" s="7">
        <v>181</v>
      </c>
      <c r="N24" s="7">
        <v>201</v>
      </c>
      <c r="O24" s="7">
        <v>199</v>
      </c>
      <c r="P24" s="7">
        <v>159</v>
      </c>
      <c r="Q24" s="7">
        <v>183</v>
      </c>
      <c r="R24" s="7">
        <v>158</v>
      </c>
      <c r="S24" s="7"/>
      <c r="T24" s="7"/>
      <c r="U24" s="7">
        <v>183</v>
      </c>
      <c r="V24" s="7">
        <v>156</v>
      </c>
      <c r="W24" s="7">
        <v>194</v>
      </c>
      <c r="X24" s="7">
        <v>177</v>
      </c>
      <c r="Y24" s="6">
        <f>SUM(E24:N24)</f>
        <v>1399</v>
      </c>
      <c r="Z24" s="6">
        <f>SUM(O24:X24)</f>
        <v>1409</v>
      </c>
      <c r="AA24" s="6">
        <f>SUM(E24:X24)</f>
        <v>2808</v>
      </c>
      <c r="AB24" s="6">
        <f>COUNT(E24:X24)</f>
        <v>16</v>
      </c>
      <c r="AC24" s="8">
        <f>(AA24/AB24)</f>
        <v>175.5</v>
      </c>
    </row>
    <row r="25" spans="1:29" ht="12.75">
      <c r="A25" s="6">
        <v>22</v>
      </c>
      <c r="B25" s="7">
        <v>1495</v>
      </c>
      <c r="C25" s="7" t="s">
        <v>36</v>
      </c>
      <c r="D25" s="7" t="s">
        <v>35</v>
      </c>
      <c r="E25" s="7">
        <v>179</v>
      </c>
      <c r="F25" s="7">
        <v>179</v>
      </c>
      <c r="G25" s="7">
        <v>146</v>
      </c>
      <c r="H25" s="7">
        <v>183</v>
      </c>
      <c r="I25" s="7">
        <v>178</v>
      </c>
      <c r="J25" s="7">
        <v>169</v>
      </c>
      <c r="K25" s="7">
        <v>202</v>
      </c>
      <c r="L25" s="7">
        <v>181</v>
      </c>
      <c r="M25" s="7">
        <v>145</v>
      </c>
      <c r="N25" s="7">
        <v>160</v>
      </c>
      <c r="O25" s="7">
        <v>187</v>
      </c>
      <c r="P25" s="7">
        <v>184</v>
      </c>
      <c r="Q25" s="7">
        <v>146</v>
      </c>
      <c r="R25" s="7">
        <v>192</v>
      </c>
      <c r="S25" s="7">
        <v>210</v>
      </c>
      <c r="T25" s="7">
        <v>169</v>
      </c>
      <c r="U25" s="7">
        <v>171</v>
      </c>
      <c r="V25" s="7">
        <v>188</v>
      </c>
      <c r="W25" s="7">
        <v>156</v>
      </c>
      <c r="X25" s="7">
        <v>170</v>
      </c>
      <c r="Y25" s="6">
        <f>SUM(E25:N25)</f>
        <v>1722</v>
      </c>
      <c r="Z25" s="6">
        <f>SUM(O25:X25)</f>
        <v>1773</v>
      </c>
      <c r="AA25" s="6">
        <f>SUM(E25:X25)</f>
        <v>3495</v>
      </c>
      <c r="AB25" s="6">
        <f>COUNT(E25:X25)</f>
        <v>20</v>
      </c>
      <c r="AC25" s="8">
        <f>(AA25/AB25)</f>
        <v>174.75</v>
      </c>
    </row>
    <row r="26" spans="1:29" ht="12.75">
      <c r="A26" s="6">
        <v>23</v>
      </c>
      <c r="B26" s="7">
        <v>158</v>
      </c>
      <c r="C26" s="54" t="s">
        <v>39</v>
      </c>
      <c r="D26" s="7" t="s">
        <v>35</v>
      </c>
      <c r="E26" s="7">
        <v>158</v>
      </c>
      <c r="F26" s="7">
        <v>168</v>
      </c>
      <c r="G26" s="7">
        <v>168</v>
      </c>
      <c r="H26" s="7">
        <v>197</v>
      </c>
      <c r="I26" s="7">
        <v>233</v>
      </c>
      <c r="J26" s="7">
        <v>210</v>
      </c>
      <c r="K26" s="7">
        <v>187</v>
      </c>
      <c r="L26" s="7">
        <v>194</v>
      </c>
      <c r="M26" s="7">
        <v>185</v>
      </c>
      <c r="N26" s="7">
        <v>187</v>
      </c>
      <c r="O26" s="7">
        <v>135</v>
      </c>
      <c r="P26" s="7">
        <v>127</v>
      </c>
      <c r="Q26" s="7"/>
      <c r="R26" s="7"/>
      <c r="S26" s="7"/>
      <c r="T26" s="7"/>
      <c r="U26" s="7"/>
      <c r="V26" s="7"/>
      <c r="W26" s="7">
        <v>160</v>
      </c>
      <c r="X26" s="7">
        <v>136</v>
      </c>
      <c r="Y26" s="6">
        <f>SUM(E26:N26)</f>
        <v>1887</v>
      </c>
      <c r="Z26" s="6">
        <f>SUM(O26:X26)</f>
        <v>558</v>
      </c>
      <c r="AA26" s="6">
        <f>SUM(E26:X26)</f>
        <v>2445</v>
      </c>
      <c r="AB26" s="6">
        <f>COUNT(E26:X26)</f>
        <v>14</v>
      </c>
      <c r="AC26" s="8">
        <f>(AA26/AB26)</f>
        <v>174.64285714285714</v>
      </c>
    </row>
    <row r="27" spans="1:29" s="11" customFormat="1" ht="12.75">
      <c r="A27" s="6">
        <v>24</v>
      </c>
      <c r="B27" s="7">
        <v>538</v>
      </c>
      <c r="C27" s="7" t="s">
        <v>51</v>
      </c>
      <c r="D27" s="7" t="s">
        <v>30</v>
      </c>
      <c r="E27" s="7">
        <v>167</v>
      </c>
      <c r="F27" s="7">
        <v>169</v>
      </c>
      <c r="G27" s="7">
        <v>168</v>
      </c>
      <c r="H27" s="7">
        <v>179</v>
      </c>
      <c r="I27" s="7">
        <v>198</v>
      </c>
      <c r="J27" s="7">
        <v>171</v>
      </c>
      <c r="K27" s="7">
        <v>135</v>
      </c>
      <c r="L27" s="7">
        <v>170</v>
      </c>
      <c r="M27" s="7">
        <v>189</v>
      </c>
      <c r="N27" s="7">
        <v>185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6">
        <f>SUM(E27:N27)</f>
        <v>1731</v>
      </c>
      <c r="Z27" s="6">
        <f>SUM(O27:X27)</f>
        <v>0</v>
      </c>
      <c r="AA27" s="6">
        <f>SUM(E27:X27)</f>
        <v>1731</v>
      </c>
      <c r="AB27" s="6">
        <f>COUNT(E27:X27)</f>
        <v>10</v>
      </c>
      <c r="AC27" s="8">
        <f>(AA27/AB27)</f>
        <v>173.1</v>
      </c>
    </row>
    <row r="28" spans="1:29" ht="12.75">
      <c r="A28" s="6">
        <v>25</v>
      </c>
      <c r="B28" s="7">
        <v>3134</v>
      </c>
      <c r="C28" s="7" t="s">
        <v>49</v>
      </c>
      <c r="D28" s="7" t="s">
        <v>28</v>
      </c>
      <c r="E28" s="7"/>
      <c r="F28" s="7"/>
      <c r="G28" s="7"/>
      <c r="H28" s="7"/>
      <c r="I28" s="7"/>
      <c r="J28" s="7"/>
      <c r="K28" s="7">
        <v>191</v>
      </c>
      <c r="L28" s="7">
        <v>167</v>
      </c>
      <c r="M28" s="7">
        <v>166</v>
      </c>
      <c r="N28" s="7"/>
      <c r="O28" s="7">
        <v>157</v>
      </c>
      <c r="P28" s="7">
        <v>180</v>
      </c>
      <c r="Q28" s="7">
        <v>155</v>
      </c>
      <c r="R28" s="7"/>
      <c r="S28" s="7"/>
      <c r="T28" s="7"/>
      <c r="U28" s="7"/>
      <c r="V28" s="7">
        <v>182</v>
      </c>
      <c r="W28" s="7">
        <v>147</v>
      </c>
      <c r="X28" s="7">
        <v>205</v>
      </c>
      <c r="Y28" s="6">
        <f>SUM(E28:N28)</f>
        <v>524</v>
      </c>
      <c r="Z28" s="6">
        <f>SUM(O28:X28)</f>
        <v>1026</v>
      </c>
      <c r="AA28" s="6">
        <f>SUM(E28:X28)</f>
        <v>1550</v>
      </c>
      <c r="AB28" s="6">
        <f>COUNT(E28:X28)</f>
        <v>9</v>
      </c>
      <c r="AC28" s="8">
        <f>(AA28/AB28)</f>
        <v>172.22222222222223</v>
      </c>
    </row>
    <row r="29" spans="1:29" ht="12.75">
      <c r="A29" s="6">
        <v>26</v>
      </c>
      <c r="B29" s="7">
        <v>2031</v>
      </c>
      <c r="C29" s="7" t="s">
        <v>64</v>
      </c>
      <c r="D29" s="7" t="s">
        <v>24</v>
      </c>
      <c r="E29" s="7"/>
      <c r="F29" s="7"/>
      <c r="G29" s="7"/>
      <c r="H29" s="7"/>
      <c r="I29" s="7">
        <v>163</v>
      </c>
      <c r="J29" s="7">
        <v>181</v>
      </c>
      <c r="K29" s="7">
        <v>168</v>
      </c>
      <c r="L29" s="7">
        <v>168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6">
        <f>SUM(E29:N29)</f>
        <v>680</v>
      </c>
      <c r="Z29" s="6">
        <f>SUM(O29:X29)</f>
        <v>0</v>
      </c>
      <c r="AA29" s="6">
        <f>SUM(E29:X29)</f>
        <v>680</v>
      </c>
      <c r="AB29" s="6">
        <f>COUNT(E29:X29)</f>
        <v>4</v>
      </c>
      <c r="AC29" s="8">
        <f>(AA29/AB29)</f>
        <v>170</v>
      </c>
    </row>
    <row r="30" spans="1:29" ht="12.75">
      <c r="A30" s="6">
        <v>27</v>
      </c>
      <c r="B30" s="7">
        <v>3336</v>
      </c>
      <c r="C30" s="7" t="s">
        <v>65</v>
      </c>
      <c r="D30" s="7" t="s">
        <v>41</v>
      </c>
      <c r="E30" s="7">
        <v>159</v>
      </c>
      <c r="F30" s="7">
        <v>182</v>
      </c>
      <c r="G30" s="7">
        <v>181</v>
      </c>
      <c r="H30" s="7">
        <v>184</v>
      </c>
      <c r="I30" s="7"/>
      <c r="J30" s="7"/>
      <c r="K30" s="7">
        <v>166</v>
      </c>
      <c r="L30" s="7">
        <v>191</v>
      </c>
      <c r="M30" s="7">
        <v>191</v>
      </c>
      <c r="N30" s="7">
        <v>201</v>
      </c>
      <c r="O30" s="7">
        <v>153</v>
      </c>
      <c r="P30" s="7">
        <v>151</v>
      </c>
      <c r="Q30" s="7"/>
      <c r="R30" s="7"/>
      <c r="S30" s="7">
        <v>154</v>
      </c>
      <c r="T30" s="7">
        <v>155</v>
      </c>
      <c r="U30" s="7">
        <v>179</v>
      </c>
      <c r="V30" s="7">
        <v>149</v>
      </c>
      <c r="W30" s="7">
        <v>148</v>
      </c>
      <c r="X30" s="7">
        <v>147</v>
      </c>
      <c r="Y30" s="6">
        <f>SUM(E30:N30)</f>
        <v>1455</v>
      </c>
      <c r="Z30" s="6">
        <f>SUM(O30:X30)</f>
        <v>1236</v>
      </c>
      <c r="AA30" s="6">
        <f>SUM(E30:X30)</f>
        <v>2691</v>
      </c>
      <c r="AB30" s="6">
        <f>COUNT(E30:X30)</f>
        <v>16</v>
      </c>
      <c r="AC30" s="8">
        <f>(AA30/AB30)</f>
        <v>168.1875</v>
      </c>
    </row>
    <row r="31" spans="1:29" ht="12.75">
      <c r="A31" s="6">
        <v>28</v>
      </c>
      <c r="B31" s="7">
        <v>1622</v>
      </c>
      <c r="C31" s="10" t="s">
        <v>44</v>
      </c>
      <c r="D31" s="54" t="s">
        <v>41</v>
      </c>
      <c r="E31" s="7"/>
      <c r="F31" s="7"/>
      <c r="G31" s="7">
        <v>126</v>
      </c>
      <c r="H31" s="7">
        <v>185</v>
      </c>
      <c r="I31" s="7">
        <v>172</v>
      </c>
      <c r="J31" s="7">
        <v>170</v>
      </c>
      <c r="K31" s="7">
        <v>169</v>
      </c>
      <c r="L31" s="7">
        <v>155</v>
      </c>
      <c r="M31" s="7">
        <v>168</v>
      </c>
      <c r="N31" s="7">
        <v>182</v>
      </c>
      <c r="O31" s="7">
        <v>125</v>
      </c>
      <c r="P31" s="7">
        <v>188</v>
      </c>
      <c r="Q31" s="7">
        <v>178</v>
      </c>
      <c r="R31" s="7">
        <v>177</v>
      </c>
      <c r="S31" s="7">
        <v>150</v>
      </c>
      <c r="T31" s="7">
        <v>142</v>
      </c>
      <c r="U31" s="7"/>
      <c r="V31" s="7"/>
      <c r="W31" s="7">
        <v>199</v>
      </c>
      <c r="X31" s="7">
        <v>190</v>
      </c>
      <c r="Y31" s="6">
        <f>SUM(E31:N31)</f>
        <v>1327</v>
      </c>
      <c r="Z31" s="6">
        <f>SUM(O31:X31)</f>
        <v>1349</v>
      </c>
      <c r="AA31" s="6">
        <f>SUM(E31:X31)</f>
        <v>2676</v>
      </c>
      <c r="AB31" s="6">
        <f>COUNT(E31:X31)</f>
        <v>16</v>
      </c>
      <c r="AC31" s="8">
        <f>(AA31/AB31)</f>
        <v>167.25</v>
      </c>
    </row>
    <row r="32" spans="1:29" ht="12.75">
      <c r="A32" s="6">
        <v>29</v>
      </c>
      <c r="B32" s="7">
        <v>2030</v>
      </c>
      <c r="C32" s="7" t="s">
        <v>63</v>
      </c>
      <c r="D32" s="7" t="s">
        <v>24</v>
      </c>
      <c r="E32" s="7"/>
      <c r="F32" s="7"/>
      <c r="G32" s="7"/>
      <c r="H32" s="7"/>
      <c r="I32" s="7">
        <v>199</v>
      </c>
      <c r="J32" s="7">
        <v>156</v>
      </c>
      <c r="K32" s="7">
        <v>164</v>
      </c>
      <c r="L32" s="7"/>
      <c r="M32" s="7">
        <v>212</v>
      </c>
      <c r="N32" s="7">
        <v>162</v>
      </c>
      <c r="O32" s="7">
        <v>175</v>
      </c>
      <c r="P32" s="7">
        <v>144</v>
      </c>
      <c r="Q32" s="7">
        <v>129</v>
      </c>
      <c r="R32" s="7">
        <v>174</v>
      </c>
      <c r="S32" s="7">
        <v>158</v>
      </c>
      <c r="T32" s="7"/>
      <c r="U32" s="7"/>
      <c r="V32" s="7"/>
      <c r="W32" s="7"/>
      <c r="X32" s="7">
        <v>166</v>
      </c>
      <c r="Y32" s="6">
        <f>SUM(E32:N32)</f>
        <v>893</v>
      </c>
      <c r="Z32" s="6">
        <f>SUM(O32:X32)</f>
        <v>946</v>
      </c>
      <c r="AA32" s="6">
        <f>SUM(E32:X32)</f>
        <v>1839</v>
      </c>
      <c r="AB32" s="6">
        <f>COUNT(E32:X32)</f>
        <v>11</v>
      </c>
      <c r="AC32" s="8">
        <f>(AA32/AB32)</f>
        <v>167.1818181818182</v>
      </c>
    </row>
    <row r="33" spans="1:29" ht="12.75">
      <c r="A33" s="6">
        <v>30</v>
      </c>
      <c r="B33" s="7">
        <v>1122</v>
      </c>
      <c r="C33" s="7" t="s">
        <v>53</v>
      </c>
      <c r="D33" s="7" t="s">
        <v>30</v>
      </c>
      <c r="E33" s="7">
        <v>189</v>
      </c>
      <c r="F33" s="7">
        <v>154</v>
      </c>
      <c r="G33" s="7">
        <v>156</v>
      </c>
      <c r="H33" s="7">
        <v>161</v>
      </c>
      <c r="I33" s="7">
        <v>193</v>
      </c>
      <c r="J33" s="7">
        <v>148</v>
      </c>
      <c r="K33" s="7">
        <v>179</v>
      </c>
      <c r="L33" s="7">
        <v>148</v>
      </c>
      <c r="M33" s="7">
        <v>183</v>
      </c>
      <c r="N33" s="7">
        <v>152</v>
      </c>
      <c r="O33" s="7"/>
      <c r="P33" s="7"/>
      <c r="Q33" s="7"/>
      <c r="R33" s="7"/>
      <c r="S33" s="7">
        <v>182</v>
      </c>
      <c r="T33" s="7">
        <v>163</v>
      </c>
      <c r="U33" s="7">
        <v>145</v>
      </c>
      <c r="V33" s="7">
        <v>152</v>
      </c>
      <c r="W33" s="7">
        <v>169</v>
      </c>
      <c r="X33" s="7">
        <v>173</v>
      </c>
      <c r="Y33" s="6">
        <f>SUM(E33:N33)</f>
        <v>1663</v>
      </c>
      <c r="Z33" s="6">
        <f>SUM(O33:X33)</f>
        <v>984</v>
      </c>
      <c r="AA33" s="6">
        <f>SUM(E33:X33)</f>
        <v>2647</v>
      </c>
      <c r="AB33" s="6">
        <f>COUNT(E33:X33)</f>
        <v>16</v>
      </c>
      <c r="AC33" s="8">
        <f>(AA33/AB33)</f>
        <v>165.4375</v>
      </c>
    </row>
    <row r="34" spans="1:29" ht="12.75">
      <c r="A34" s="6">
        <v>31</v>
      </c>
      <c r="B34" s="7">
        <v>1120</v>
      </c>
      <c r="C34" s="7" t="s">
        <v>50</v>
      </c>
      <c r="D34" s="7" t="s">
        <v>30</v>
      </c>
      <c r="E34" s="7">
        <v>203</v>
      </c>
      <c r="F34" s="7">
        <v>170</v>
      </c>
      <c r="G34" s="7">
        <v>122</v>
      </c>
      <c r="H34" s="7">
        <v>185</v>
      </c>
      <c r="I34" s="7">
        <v>125</v>
      </c>
      <c r="J34" s="7">
        <v>166</v>
      </c>
      <c r="K34" s="7">
        <v>199</v>
      </c>
      <c r="L34" s="7">
        <v>171</v>
      </c>
      <c r="M34" s="7">
        <v>169</v>
      </c>
      <c r="N34" s="7">
        <v>125</v>
      </c>
      <c r="O34" s="7">
        <v>198</v>
      </c>
      <c r="P34" s="7">
        <v>176</v>
      </c>
      <c r="Q34" s="7">
        <v>138</v>
      </c>
      <c r="R34" s="7">
        <v>155</v>
      </c>
      <c r="S34" s="7"/>
      <c r="T34" s="7"/>
      <c r="U34" s="7">
        <v>177</v>
      </c>
      <c r="V34" s="7">
        <v>162</v>
      </c>
      <c r="W34" s="7">
        <v>185</v>
      </c>
      <c r="X34" s="7">
        <v>138</v>
      </c>
      <c r="Y34" s="6">
        <f>SUM(E34:N34)</f>
        <v>1635</v>
      </c>
      <c r="Z34" s="6">
        <f>SUM(O34:X34)</f>
        <v>1329</v>
      </c>
      <c r="AA34" s="6">
        <f>SUM(E34:X34)</f>
        <v>2964</v>
      </c>
      <c r="AB34" s="6">
        <f>COUNT(E34:X34)</f>
        <v>18</v>
      </c>
      <c r="AC34" s="8">
        <f>(AA34/AB34)</f>
        <v>164.66666666666666</v>
      </c>
    </row>
    <row r="35" spans="1:29" ht="12.75">
      <c r="A35" s="6">
        <v>32</v>
      </c>
      <c r="B35" s="7">
        <v>3407</v>
      </c>
      <c r="C35" s="7" t="s">
        <v>59</v>
      </c>
      <c r="D35" s="54" t="s">
        <v>24</v>
      </c>
      <c r="E35" s="7">
        <v>158</v>
      </c>
      <c r="F35" s="7">
        <v>192</v>
      </c>
      <c r="G35" s="7">
        <v>180</v>
      </c>
      <c r="H35" s="7">
        <v>166</v>
      </c>
      <c r="I35" s="7"/>
      <c r="J35" s="7"/>
      <c r="K35" s="7">
        <v>184</v>
      </c>
      <c r="L35" s="7">
        <v>168</v>
      </c>
      <c r="M35" s="7"/>
      <c r="N35" s="7"/>
      <c r="O35" s="7">
        <v>138</v>
      </c>
      <c r="P35" s="7">
        <v>124</v>
      </c>
      <c r="Q35" s="7"/>
      <c r="R35" s="7"/>
      <c r="S35" s="7"/>
      <c r="T35" s="7"/>
      <c r="U35" s="7"/>
      <c r="V35" s="7"/>
      <c r="W35" s="7"/>
      <c r="X35" s="7"/>
      <c r="Y35" s="6">
        <f>SUM(E35:N35)</f>
        <v>1048</v>
      </c>
      <c r="Z35" s="6">
        <f>SUM(O35:X35)</f>
        <v>262</v>
      </c>
      <c r="AA35" s="6">
        <f>SUM(E35:X35)</f>
        <v>1310</v>
      </c>
      <c r="AB35" s="6">
        <f>COUNT(E35:X35)</f>
        <v>8</v>
      </c>
      <c r="AC35" s="8">
        <f>(AA35/AB35)</f>
        <v>163.75</v>
      </c>
    </row>
    <row r="36" spans="1:29" ht="12.75">
      <c r="A36" s="6">
        <v>33</v>
      </c>
      <c r="B36" s="7">
        <v>550</v>
      </c>
      <c r="C36" s="7" t="s">
        <v>70</v>
      </c>
      <c r="D36" s="7" t="s">
        <v>30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170</v>
      </c>
      <c r="P36" s="7">
        <v>183</v>
      </c>
      <c r="Q36" s="7">
        <v>168</v>
      </c>
      <c r="R36" s="7">
        <v>139</v>
      </c>
      <c r="S36" s="7">
        <v>181</v>
      </c>
      <c r="T36" s="7">
        <v>137</v>
      </c>
      <c r="U36" s="7">
        <v>136</v>
      </c>
      <c r="V36" s="7">
        <v>140</v>
      </c>
      <c r="W36" s="7">
        <v>178</v>
      </c>
      <c r="X36" s="7">
        <v>201</v>
      </c>
      <c r="Y36" s="6">
        <f>SUM(E36:N36)</f>
        <v>0</v>
      </c>
      <c r="Z36" s="6">
        <f>SUM(O36:X36)</f>
        <v>1633</v>
      </c>
      <c r="AA36" s="6">
        <f>SUM(E36:X36)</f>
        <v>1633</v>
      </c>
      <c r="AB36" s="6">
        <f>COUNT(E36:X36)</f>
        <v>10</v>
      </c>
      <c r="AC36" s="8">
        <f>(AA36/AB36)</f>
        <v>163.3</v>
      </c>
    </row>
    <row r="37" spans="1:29" ht="12.75">
      <c r="A37" s="6">
        <v>34</v>
      </c>
      <c r="B37" s="7">
        <v>3325</v>
      </c>
      <c r="C37" s="7" t="s">
        <v>52</v>
      </c>
      <c r="D37" s="7" t="s">
        <v>30</v>
      </c>
      <c r="E37" s="7">
        <v>197</v>
      </c>
      <c r="F37" s="7">
        <v>143</v>
      </c>
      <c r="G37" s="7">
        <v>146</v>
      </c>
      <c r="H37" s="7">
        <v>166</v>
      </c>
      <c r="I37" s="7">
        <v>155</v>
      </c>
      <c r="J37" s="7">
        <v>167</v>
      </c>
      <c r="K37" s="7">
        <v>131</v>
      </c>
      <c r="L37" s="7">
        <v>164</v>
      </c>
      <c r="M37" s="7">
        <v>154</v>
      </c>
      <c r="N37" s="7">
        <v>177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6">
        <f>SUM(E37:N37)</f>
        <v>1600</v>
      </c>
      <c r="Z37" s="6">
        <f>SUM(O37:X37)</f>
        <v>0</v>
      </c>
      <c r="AA37" s="6">
        <f>SUM(E37:X37)</f>
        <v>1600</v>
      </c>
      <c r="AB37" s="6">
        <f>COUNT(E37:X37)</f>
        <v>10</v>
      </c>
      <c r="AC37" s="8">
        <f>(AA37/AB37)</f>
        <v>160</v>
      </c>
    </row>
    <row r="38" spans="1:29" ht="12.75">
      <c r="A38" s="6">
        <v>35</v>
      </c>
      <c r="B38" s="7">
        <v>2404</v>
      </c>
      <c r="C38" s="7" t="s">
        <v>42</v>
      </c>
      <c r="D38" s="7" t="s">
        <v>41</v>
      </c>
      <c r="E38" s="7">
        <v>203</v>
      </c>
      <c r="F38" s="7">
        <v>152</v>
      </c>
      <c r="G38" s="7"/>
      <c r="H38" s="7"/>
      <c r="I38" s="7">
        <v>216</v>
      </c>
      <c r="J38" s="7">
        <v>181</v>
      </c>
      <c r="K38" s="7">
        <v>139</v>
      </c>
      <c r="L38" s="7">
        <v>126</v>
      </c>
      <c r="M38" s="7"/>
      <c r="N38" s="7"/>
      <c r="O38" s="7"/>
      <c r="P38" s="7"/>
      <c r="Q38" s="7">
        <v>130</v>
      </c>
      <c r="R38" s="7">
        <v>131</v>
      </c>
      <c r="S38" s="7">
        <v>163</v>
      </c>
      <c r="T38" s="7">
        <v>143</v>
      </c>
      <c r="U38" s="7">
        <v>137</v>
      </c>
      <c r="V38" s="7">
        <v>155</v>
      </c>
      <c r="W38" s="7">
        <v>166</v>
      </c>
      <c r="X38" s="7">
        <v>175</v>
      </c>
      <c r="Y38" s="6">
        <f>SUM(E38:N38)</f>
        <v>1017</v>
      </c>
      <c r="Z38" s="6">
        <f>SUM(O38:X38)</f>
        <v>1200</v>
      </c>
      <c r="AA38" s="6">
        <f>SUM(E38:X38)</f>
        <v>2217</v>
      </c>
      <c r="AB38" s="6">
        <f>COUNT(E38:X38)</f>
        <v>14</v>
      </c>
      <c r="AC38" s="8">
        <f>(AA38/AB38)</f>
        <v>158.35714285714286</v>
      </c>
    </row>
    <row r="39" spans="1:29" ht="12.75">
      <c r="A39" s="6">
        <v>36</v>
      </c>
      <c r="B39" s="7">
        <v>2669</v>
      </c>
      <c r="C39" s="7" t="s">
        <v>72</v>
      </c>
      <c r="D39" s="7" t="s">
        <v>25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v>142</v>
      </c>
      <c r="R39" s="7">
        <v>152</v>
      </c>
      <c r="S39" s="7"/>
      <c r="T39" s="7"/>
      <c r="U39" s="7"/>
      <c r="V39" s="7"/>
      <c r="W39" s="7"/>
      <c r="X39" s="7">
        <v>167</v>
      </c>
      <c r="Y39" s="6">
        <f>SUM(E39:N39)</f>
        <v>0</v>
      </c>
      <c r="Z39" s="6">
        <f>SUM(O39:X39)</f>
        <v>461</v>
      </c>
      <c r="AA39" s="6">
        <f>SUM(E39:X39)</f>
        <v>461</v>
      </c>
      <c r="AB39" s="6">
        <f>COUNT(E39:X39)</f>
        <v>3</v>
      </c>
      <c r="AC39" s="8">
        <f>(AA39/AB39)</f>
        <v>153.66666666666666</v>
      </c>
    </row>
    <row r="40" spans="1:29" ht="12.75">
      <c r="A40" s="6">
        <v>37</v>
      </c>
      <c r="B40" s="7">
        <v>3393</v>
      </c>
      <c r="C40" s="7" t="s">
        <v>67</v>
      </c>
      <c r="D40" s="7" t="s">
        <v>28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140</v>
      </c>
      <c r="Y40" s="6">
        <f>SUM(E40:N40)</f>
        <v>0</v>
      </c>
      <c r="Z40" s="6">
        <f>SUM(O40:X40)</f>
        <v>140</v>
      </c>
      <c r="AA40" s="6">
        <f>SUM(E40:X40)</f>
        <v>140</v>
      </c>
      <c r="AB40" s="6">
        <f>COUNT(E40:X40)</f>
        <v>1</v>
      </c>
      <c r="AC40" s="8">
        <f>(AA40/AB40)</f>
        <v>140</v>
      </c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1:29" ht="12.75">
      <c r="A54" s="14"/>
      <c r="B54" s="15"/>
      <c r="AA54" s="12"/>
      <c r="AB54" s="12"/>
      <c r="AC54" s="13"/>
    </row>
    <row r="55" spans="1:29" ht="12.75">
      <c r="A55" s="14"/>
      <c r="B55" s="15"/>
      <c r="AA55" s="12"/>
      <c r="AB55" s="12"/>
      <c r="AC55" s="13"/>
    </row>
    <row r="56" spans="1:29" ht="12.75">
      <c r="A56" s="14"/>
      <c r="B56" s="15"/>
      <c r="AA56" s="12"/>
      <c r="AB56" s="12"/>
      <c r="AC56" s="13"/>
    </row>
    <row r="57" spans="1:29" ht="12.75">
      <c r="A57" s="14"/>
      <c r="B57" s="15"/>
      <c r="AA57" s="12"/>
      <c r="AB57" s="12"/>
      <c r="AC57" s="13"/>
    </row>
    <row r="58" spans="1:29" ht="12.75">
      <c r="A58" s="14"/>
      <c r="B58" s="15"/>
      <c r="AA58" s="12"/>
      <c r="AB58" s="12"/>
      <c r="AC58" s="13"/>
    </row>
    <row r="59" spans="1:29" ht="12.75">
      <c r="A59" s="14"/>
      <c r="B59" s="15"/>
      <c r="AA59" s="12"/>
      <c r="AB59" s="12"/>
      <c r="AC59" s="13"/>
    </row>
    <row r="60" spans="1:29" ht="12.75">
      <c r="A60" s="14"/>
      <c r="B60" s="15"/>
      <c r="AA60" s="12"/>
      <c r="AB60" s="12"/>
      <c r="AC60" s="13"/>
    </row>
    <row r="61" spans="27:29" ht="12.75">
      <c r="AA61" s="12"/>
      <c r="AB61" s="12"/>
      <c r="AC61" s="13"/>
    </row>
    <row r="62" spans="27:29" ht="12.75">
      <c r="AA62" s="12"/>
      <c r="AB62" s="12"/>
      <c r="AC62" s="13"/>
    </row>
    <row r="63" spans="27:29" ht="12.75">
      <c r="AA63" s="12"/>
      <c r="AB63" s="12"/>
      <c r="AC63" s="13"/>
    </row>
    <row r="64" spans="27:29" ht="12.75">
      <c r="AA64" s="12"/>
      <c r="AB64" s="12"/>
      <c r="AC64" s="13"/>
    </row>
    <row r="65" spans="27:28" ht="12.75">
      <c r="AA65" s="12"/>
      <c r="AB65" s="12"/>
    </row>
    <row r="66" ht="12.75">
      <c r="AB66" s="12"/>
    </row>
    <row r="67" ht="12.75">
      <c r="AB67" s="12"/>
    </row>
    <row r="68" ht="12.75">
      <c r="AB68" s="12"/>
    </row>
  </sheetData>
  <sheetProtection/>
  <printOptions/>
  <pageMargins left="0.25" right="0.25" top="0.75" bottom="0.75" header="0.3" footer="0.3"/>
  <pageSetup fitToHeight="1" fitToWidth="1" horizontalDpi="240" verticalDpi="240" orientation="landscape" paperSize="9" scale="92" r:id="rId1"/>
  <headerFooter alignWithMargins="0">
    <oddHeader>&amp;C&amp;"Arial,Normal"&amp;16
LLIGA CATALANA DE BOWLING 2016-2017
2a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2017-05-08T15:04:52Z</cp:lastPrinted>
  <dcterms:created xsi:type="dcterms:W3CDTF">1999-10-03T14:06:37Z</dcterms:created>
  <dcterms:modified xsi:type="dcterms:W3CDTF">2017-05-08T15:06:24Z</dcterms:modified>
  <cp:category/>
  <cp:version/>
  <cp:contentType/>
  <cp:contentStatus/>
</cp:coreProperties>
</file>